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Afdeling\SUNSUNPL\1. kontor\Sussi\Hjemmeside\"/>
    </mc:Choice>
  </mc:AlternateContent>
  <bookViews>
    <workbookView xWindow="0" yWindow="0" windowWidth="28800" windowHeight="12375"/>
  </bookViews>
  <sheets>
    <sheet name="EKS på beregning" sheetId="3" r:id="rId1"/>
  </sheet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" i="3" l="1"/>
  <c r="S6" i="3" s="1"/>
  <c r="U6" i="3" s="1"/>
  <c r="P8" i="3"/>
  <c r="R8" i="3" s="1"/>
  <c r="T8" i="3" s="1"/>
  <c r="P7" i="3"/>
  <c r="R7" i="3" s="1"/>
  <c r="T7" i="3" s="1"/>
  <c r="Q8" i="3" l="1"/>
  <c r="S8" i="3" s="1"/>
  <c r="U8" i="3" s="1"/>
  <c r="Q7" i="3"/>
  <c r="S7" i="3" s="1"/>
  <c r="U7" i="3" s="1"/>
  <c r="N6" i="3"/>
  <c r="P6" i="3" s="1"/>
  <c r="R6" i="3" s="1"/>
  <c r="T6" i="3" s="1"/>
  <c r="E16" i="3"/>
  <c r="E22" i="3"/>
  <c r="E9" i="3"/>
  <c r="E15" i="3"/>
  <c r="E21" i="3"/>
  <c r="E8" i="3"/>
  <c r="E14" i="3"/>
  <c r="E20" i="3"/>
  <c r="E7" i="3"/>
  <c r="E13" i="3"/>
  <c r="E19" i="3"/>
  <c r="E6" i="3"/>
  <c r="E12" i="3"/>
  <c r="E18" i="3"/>
  <c r="E5" i="3"/>
  <c r="E11" i="3"/>
  <c r="E17" i="3"/>
  <c r="E4" i="3"/>
  <c r="E10" i="3"/>
  <c r="F16" i="3"/>
  <c r="F22" i="3"/>
  <c r="F9" i="3"/>
  <c r="F15" i="3"/>
  <c r="F21" i="3"/>
  <c r="F8" i="3"/>
  <c r="F14" i="3"/>
  <c r="H14" i="3" s="1"/>
  <c r="F20" i="3"/>
  <c r="H20" i="3" s="1"/>
  <c r="F7" i="3"/>
  <c r="H7" i="3" s="1"/>
  <c r="F13" i="3"/>
  <c r="H13" i="3" s="1"/>
  <c r="F19" i="3"/>
  <c r="F6" i="3"/>
  <c r="F12" i="3"/>
  <c r="F18" i="3"/>
  <c r="F5" i="3"/>
  <c r="F11" i="3"/>
  <c r="H11" i="3" s="1"/>
  <c r="F17" i="3"/>
  <c r="F4" i="3"/>
  <c r="H4" i="3" s="1"/>
  <c r="F10" i="3"/>
  <c r="H10" i="3" s="1"/>
  <c r="H21" i="3" l="1"/>
  <c r="H12" i="3"/>
  <c r="H16" i="3"/>
  <c r="G19" i="3"/>
  <c r="G5" i="3"/>
  <c r="G9" i="3"/>
  <c r="G10" i="3"/>
  <c r="I10" i="3" s="1"/>
  <c r="J10" i="3" s="1"/>
  <c r="H5" i="3"/>
  <c r="H19" i="3"/>
  <c r="H9" i="3"/>
  <c r="I9" i="3" s="1"/>
  <c r="J9" i="3" s="1"/>
  <c r="H17" i="3"/>
  <c r="G4" i="3"/>
  <c r="I4" i="3" s="1"/>
  <c r="J4" i="3" s="1"/>
  <c r="G18" i="3"/>
  <c r="G8" i="3"/>
  <c r="G22" i="3"/>
  <c r="G17" i="3"/>
  <c r="G7" i="3"/>
  <c r="I7" i="3" s="1"/>
  <c r="J7" i="3" s="1"/>
  <c r="G21" i="3"/>
  <c r="I21" i="3" s="1"/>
  <c r="J21" i="3" s="1"/>
  <c r="G6" i="3"/>
  <c r="G20" i="3"/>
  <c r="I20" i="3" s="1"/>
  <c r="J20" i="3" s="1"/>
  <c r="G14" i="3"/>
  <c r="I14" i="3" s="1"/>
  <c r="J14" i="3" s="1"/>
  <c r="G12" i="3"/>
  <c r="I12" i="3" s="1"/>
  <c r="J12" i="3" s="1"/>
  <c r="G16" i="3"/>
  <c r="I16" i="3" s="1"/>
  <c r="J16" i="3" s="1"/>
  <c r="G13" i="3"/>
  <c r="I13" i="3" s="1"/>
  <c r="J13" i="3" s="1"/>
  <c r="G11" i="3"/>
  <c r="I11" i="3" s="1"/>
  <c r="J11" i="3" s="1"/>
  <c r="G15" i="3"/>
  <c r="H8" i="3"/>
  <c r="H22" i="3"/>
  <c r="H18" i="3"/>
  <c r="H6" i="3"/>
  <c r="H15" i="3"/>
  <c r="I5" i="3" l="1"/>
  <c r="J5" i="3" s="1"/>
  <c r="I18" i="3"/>
  <c r="J18" i="3" s="1"/>
  <c r="I8" i="3"/>
  <c r="J8" i="3" s="1"/>
  <c r="I19" i="3"/>
  <c r="J19" i="3" s="1"/>
  <c r="I22" i="3"/>
  <c r="J22" i="3" s="1"/>
  <c r="I17" i="3"/>
  <c r="J17" i="3" s="1"/>
  <c r="I6" i="3"/>
  <c r="J6" i="3" s="1"/>
  <c r="I15" i="3"/>
  <c r="J15" i="3" s="1"/>
</calcChain>
</file>

<file path=xl/connections.xml><?xml version="1.0" encoding="utf-8"?>
<connections xmlns="http://schemas.openxmlformats.org/spreadsheetml/2006/main">
  <connection id="1" keepAlive="1" name="Forespørgsel - Tabel1" description="Forbindelse til forespørgslen 'Tabel1' i projektmappen." type="5" refreshedVersion="6" background="1" saveData="1">
    <dbPr connection="Provider=Microsoft.Mashup.OleDb.1;Data Source=$Workbook$;Location=Tabel1;Extended Properties=&quot;&quot;" command="SELECT * FROM [Tabel1]"/>
  </connection>
</connections>
</file>

<file path=xl/sharedStrings.xml><?xml version="1.0" encoding="utf-8"?>
<sst xmlns="http://schemas.openxmlformats.org/spreadsheetml/2006/main" count="76" uniqueCount="47">
  <si>
    <t>Eksempel på beregningen af afregningen af IV-forløb løst i kommunerne</t>
  </si>
  <si>
    <t>Kommer fra Omsorgsjournal</t>
  </si>
  <si>
    <t>Beregnes via L-opslag</t>
  </si>
  <si>
    <t>Beregnes via start og slutdato</t>
  </si>
  <si>
    <t>Beregnes ved HVIS-formel</t>
  </si>
  <si>
    <t>Beregnes ved sum af afregning</t>
  </si>
  <si>
    <t>Beregnes ved at tage 70 % af det totale beløb</t>
  </si>
  <si>
    <t>CPR-fiktiv</t>
  </si>
  <si>
    <t>Type af ydelse/indsats</t>
  </si>
  <si>
    <t>Startdato</t>
  </si>
  <si>
    <t>Slutdato</t>
  </si>
  <si>
    <t>Kode for type</t>
  </si>
  <si>
    <t>Antal dage</t>
  </si>
  <si>
    <t>Forløbstakst</t>
  </si>
  <si>
    <t>Evt. dagstakst</t>
  </si>
  <si>
    <t>Total pr forløb</t>
  </si>
  <si>
    <t>Faktura til RM</t>
  </si>
  <si>
    <t>Tabel over takster* for de forskellige forløb</t>
  </si>
  <si>
    <t>Intravenøs medicinsk behandling – Pumpe (Aftale med Regionen)</t>
  </si>
  <si>
    <t>2019-niveau</t>
  </si>
  <si>
    <t>2020-niveau**</t>
  </si>
  <si>
    <t>2021-niveau**</t>
  </si>
  <si>
    <t>2022-niveau**</t>
  </si>
  <si>
    <t>Ydelser/indsatser</t>
  </si>
  <si>
    <t>Kode for ydelse/indsat</t>
  </si>
  <si>
    <t>Forløb</t>
  </si>
  <si>
    <t>Dagtakster</t>
  </si>
  <si>
    <t>Intravenøs medicinsk behandling (Aftale med Regionen)</t>
  </si>
  <si>
    <t>A</t>
  </si>
  <si>
    <t>B</t>
  </si>
  <si>
    <t>Intravenøs væskebehandling (Aftale med Regionen)</t>
  </si>
  <si>
    <t>C</t>
  </si>
  <si>
    <t xml:space="preserve">17* </t>
  </si>
  <si>
    <t>*: Taksten er 100 % - opkrævning fra Regionen er 70 %</t>
  </si>
  <si>
    <t>**: Fremskrivningsprocenter</t>
  </si>
  <si>
    <t>Fra 2019 til 2020</t>
  </si>
  <si>
    <t>7*</t>
  </si>
  <si>
    <t>Fra 2020 til 2021</t>
  </si>
  <si>
    <t>Fra 2021 til 2022</t>
  </si>
  <si>
    <t>Fra Regionernes Økonomiaftale, Sundhed, eksl. medicin - afrundet til hele kr.</t>
  </si>
  <si>
    <t>16*</t>
  </si>
  <si>
    <t>Tekster over ydelser/indsatser</t>
  </si>
  <si>
    <r>
      <t>a)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Intravenøs medicinsk behandling (Aftale med Regionen)</t>
    </r>
  </si>
  <si>
    <t>6 *</t>
  </si>
  <si>
    <r>
      <t>b)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Intravenøs medicinsk behandling – Pumpe (Aftale med Regionen)</t>
    </r>
  </si>
  <si>
    <r>
      <t>c)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Intravenøs væskebehandling (Aftale med Regionen)</t>
    </r>
  </si>
  <si>
    <t xml:space="preserve">*: For de forløb der er over 28 dage, er det forudsat at forhandlingen om den individuelle aftale lander på, at afregningen fra dag 29 og frem lander på dagstaksten.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</si>
</sst>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r_._-;\-* #,##0.00\ _k_r_._-;_-* &quot;-&quot;??\ _k_r_._-;_-@_-"/>
    <numFmt numFmtId="165" formatCode="_-* #,##0\ _k_r_._-;\-* #,##0\ _k_r_._-;_-* &quot;-&quot;??\ _k_r_._-;_-@_-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theme="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theme="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1"/>
      </left>
      <right/>
      <top style="thin">
        <color theme="4" tint="0.39997558519241921"/>
      </top>
      <bottom/>
      <diagonal/>
    </border>
    <border>
      <left/>
      <right style="medium">
        <color theme="1"/>
      </right>
      <top style="thin">
        <color theme="4" tint="0.399975585192419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left" vertical="center" indent="5"/>
    </xf>
    <xf numFmtId="0" fontId="0" fillId="0" borderId="0" xfId="0" applyAlignment="1">
      <alignment vertical="top" wrapText="1"/>
    </xf>
    <xf numFmtId="0" fontId="0" fillId="2" borderId="0" xfId="0" applyFill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165" fontId="0" fillId="2" borderId="0" xfId="1" applyNumberFormat="1" applyFont="1" applyFill="1"/>
    <xf numFmtId="165" fontId="0" fillId="2" borderId="0" xfId="1" quotePrefix="1" applyNumberFormat="1" applyFont="1" applyFill="1"/>
    <xf numFmtId="0" fontId="9" fillId="3" borderId="3" xfId="0" applyFont="1" applyFill="1" applyBorder="1" applyAlignment="1">
      <alignment vertical="top"/>
    </xf>
    <xf numFmtId="0" fontId="10" fillId="3" borderId="4" xfId="0" applyFont="1" applyFill="1" applyBorder="1"/>
    <xf numFmtId="0" fontId="2" fillId="4" borderId="3" xfId="0" applyFont="1" applyFill="1" applyBorder="1" applyAlignment="1">
      <alignment vertical="top" wrapText="1"/>
    </xf>
    <xf numFmtId="0" fontId="6" fillId="4" borderId="4" xfId="0" applyFont="1" applyFill="1" applyBorder="1" applyAlignment="1">
      <alignment vertical="top" wrapText="1"/>
    </xf>
    <xf numFmtId="0" fontId="6" fillId="0" borderId="3" xfId="0" applyFont="1" applyBorder="1"/>
    <xf numFmtId="0" fontId="6" fillId="0" borderId="4" xfId="0" applyFont="1" applyBorder="1"/>
    <xf numFmtId="0" fontId="6" fillId="4" borderId="3" xfId="0" applyFont="1" applyFill="1" applyBorder="1"/>
    <xf numFmtId="0" fontId="6" fillId="4" borderId="4" xfId="0" applyFont="1" applyFill="1" applyBorder="1"/>
    <xf numFmtId="0" fontId="6" fillId="0" borderId="1" xfId="0" applyFont="1" applyBorder="1"/>
    <xf numFmtId="0" fontId="6" fillId="0" borderId="2" xfId="0" applyFont="1" applyBorder="1"/>
    <xf numFmtId="3" fontId="6" fillId="0" borderId="4" xfId="0" applyNumberFormat="1" applyFont="1" applyBorder="1"/>
    <xf numFmtId="3" fontId="6" fillId="4" borderId="4" xfId="0" applyNumberFormat="1" applyFont="1" applyFill="1" applyBorder="1"/>
    <xf numFmtId="3" fontId="6" fillId="0" borderId="2" xfId="0" applyNumberFormat="1" applyFont="1" applyBorder="1"/>
    <xf numFmtId="0" fontId="6" fillId="4" borderId="7" xfId="0" applyFont="1" applyFill="1" applyBorder="1" applyAlignment="1">
      <alignment vertical="top" wrapText="1"/>
    </xf>
    <xf numFmtId="0" fontId="6" fillId="4" borderId="8" xfId="0" applyFont="1" applyFill="1" applyBorder="1" applyAlignment="1">
      <alignment vertical="top" wrapText="1"/>
    </xf>
    <xf numFmtId="3" fontId="6" fillId="0" borderId="7" xfId="0" applyNumberFormat="1" applyFont="1" applyBorder="1"/>
    <xf numFmtId="3" fontId="6" fillId="0" borderId="8" xfId="0" applyNumberFormat="1" applyFont="1" applyBorder="1"/>
    <xf numFmtId="3" fontId="6" fillId="4" borderId="7" xfId="0" applyNumberFormat="1" applyFont="1" applyFill="1" applyBorder="1"/>
    <xf numFmtId="3" fontId="6" fillId="4" borderId="8" xfId="0" applyNumberFormat="1" applyFont="1" applyFill="1" applyBorder="1"/>
    <xf numFmtId="3" fontId="6" fillId="0" borderId="5" xfId="0" applyNumberFormat="1" applyFont="1" applyBorder="1"/>
    <xf numFmtId="3" fontId="6" fillId="0" borderId="6" xfId="0" applyNumberFormat="1" applyFont="1" applyBorder="1"/>
    <xf numFmtId="0" fontId="11" fillId="0" borderId="0" xfId="0" applyFont="1" applyAlignment="1">
      <alignment vertical="top"/>
    </xf>
    <xf numFmtId="0" fontId="12" fillId="0" borderId="0" xfId="0" applyFont="1"/>
    <xf numFmtId="166" fontId="6" fillId="0" borderId="0" xfId="0" applyNumberFormat="1" applyFont="1"/>
    <xf numFmtId="165" fontId="6" fillId="0" borderId="0" xfId="1" applyNumberFormat="1" applyFont="1"/>
    <xf numFmtId="165" fontId="6" fillId="5" borderId="0" xfId="1" applyNumberFormat="1" applyFont="1" applyFill="1"/>
    <xf numFmtId="3" fontId="0" fillId="0" borderId="0" xfId="0" applyNumberFormat="1"/>
    <xf numFmtId="0" fontId="10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Komma" xfId="1" builtinId="3"/>
    <cellStyle name="Normal" xfId="0" builtinId="0"/>
  </cellStyles>
  <dxfs count="8">
    <dxf>
      <numFmt numFmtId="165" formatCode="_-* #,##0\ _k_r_._-;\-* #,##0\ _k_r_._-;_-* &quot;-&quot;??\ _k_r_._-;_-@_-"/>
      <fill>
        <patternFill patternType="solid">
          <fgColor indexed="64"/>
          <bgColor theme="7"/>
        </patternFill>
      </fill>
    </dxf>
    <dxf>
      <numFmt numFmtId="165" formatCode="_-* #,##0\ _k_r_._-;\-* #,##0\ _k_r_._-;_-* &quot;-&quot;??\ _k_r_._-;_-@_-"/>
      <fill>
        <patternFill patternType="solid">
          <fgColor indexed="64"/>
          <bgColor theme="7"/>
        </patternFill>
      </fill>
    </dxf>
    <dxf>
      <numFmt numFmtId="165" formatCode="_-* #,##0\ _k_r_._-;\-* #,##0\ _k_r_._-;_-* &quot;-&quot;??\ _k_r_._-;_-@_-"/>
      <fill>
        <patternFill patternType="solid">
          <fgColor indexed="64"/>
          <bgColor theme="7"/>
        </patternFill>
      </fill>
    </dxf>
    <dxf>
      <numFmt numFmtId="165" formatCode="_-* #,##0\ _k_r_._-;\-* #,##0\ _k_r_._-;_-* &quot;-&quot;??\ _k_r_._-;_-@_-"/>
      <fill>
        <patternFill patternType="solid">
          <fgColor indexed="64"/>
          <bgColor theme="7"/>
        </patternFill>
      </fill>
    </dxf>
    <dxf>
      <numFmt numFmtId="0" formatCode="General"/>
      <fill>
        <patternFill patternType="solid">
          <fgColor indexed="64"/>
          <bgColor theme="7"/>
        </patternFill>
      </fill>
    </dxf>
    <dxf>
      <numFmt numFmtId="19" formatCode="dd/mm/yyyy"/>
      <fill>
        <patternFill patternType="solid">
          <fgColor indexed="64"/>
          <b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dd/mm/yyyy"/>
      <fill>
        <patternFill patternType="solid">
          <fgColor theme="9" tint="0.79998168889431442"/>
          <bgColor theme="9" tint="0.79998168889431442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dd/mm/yyyy"/>
      <fill>
        <patternFill patternType="solid">
          <fgColor theme="9" tint="0.79998168889431442"/>
          <bgColor theme="9" tint="0.79998168889431442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3" name="Tabel3" displayName="Tabel3" ref="A3:J23" totalsRowShown="0">
  <autoFilter ref="A3:J23"/>
  <sortState ref="A4:J22">
    <sortCondition ref="B3:B22"/>
  </sortState>
  <tableColumns count="10">
    <tableColumn id="1" name="CPR-fiktiv"/>
    <tableColumn id="2" name="Type af ydelse/indsats"/>
    <tableColumn id="4" name="Startdato" dataDxfId="7"/>
    <tableColumn id="5" name="Slutdato" dataDxfId="6"/>
    <tableColumn id="11" name="Kode for type" dataDxfId="5">
      <calculatedColumnFormula>VLOOKUP(B4,$L$6:$M$8,2,FALSE)</calculatedColumnFormula>
    </tableColumn>
    <tableColumn id="6" name="Antal dage" dataDxfId="4">
      <calculatedColumnFormula>+(D4+1)-C4</calculatedColumnFormula>
    </tableColumn>
    <tableColumn id="7" name="Forløbstakst" dataDxfId="3" dataCellStyle="Komma">
      <calculatedColumnFormula>IF(E4="A",$P$6,$P$7)</calculatedColumnFormula>
    </tableColumn>
    <tableColumn id="8" name="Evt. dagstakst" dataDxfId="2" dataCellStyle="Komma">
      <calculatedColumnFormula>IF(F4&gt;28,+IF(E4="A",22*$Q$6,22*$Q$7),+IF(F4&gt;6,+IF(E4="A",(F4-6)*$Q$6,(F4-6)*$Q$7),0))</calculatedColumnFormula>
    </tableColumn>
    <tableColumn id="9" name="Total pr forløb" dataDxfId="1" dataCellStyle="Komma">
      <calculatedColumnFormula>+G4+H4</calculatedColumnFormula>
    </tableColumn>
    <tableColumn id="10" name="Faktura til RM" dataDxfId="0" dataCellStyle="Komma">
      <calculatedColumnFormula>+I4*0.7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topLeftCell="H1" zoomScale="85" zoomScaleNormal="85" workbookViewId="0">
      <selection activeCell="T11" sqref="T11"/>
    </sheetView>
  </sheetViews>
  <sheetFormatPr defaultRowHeight="15" x14ac:dyDescent="0.25"/>
  <cols>
    <col min="1" max="1" width="11.42578125" customWidth="1"/>
    <col min="2" max="2" width="61.5703125" customWidth="1"/>
    <col min="3" max="3" width="17" customWidth="1"/>
    <col min="4" max="4" width="17.28515625" customWidth="1"/>
    <col min="5" max="5" width="16.140625" customWidth="1"/>
    <col min="6" max="7" width="14.7109375" customWidth="1"/>
    <col min="8" max="9" width="15.5703125" customWidth="1"/>
    <col min="10" max="10" width="17.140625" customWidth="1"/>
    <col min="11" max="11" width="28.7109375" customWidth="1"/>
    <col min="12" max="12" width="53.28515625" customWidth="1"/>
    <col min="13" max="13" width="15.42578125" hidden="1" customWidth="1"/>
    <col min="14" max="14" width="9.42578125" customWidth="1"/>
    <col min="15" max="15" width="8.42578125" customWidth="1"/>
    <col min="16" max="16" width="9.5703125" customWidth="1"/>
    <col min="17" max="17" width="8.5703125" customWidth="1"/>
    <col min="18" max="18" width="10.28515625" customWidth="1"/>
    <col min="19" max="19" width="8.28515625" customWidth="1"/>
    <col min="20" max="20" width="11.5703125" bestFit="1" customWidth="1"/>
    <col min="21" max="21" width="10.42578125" customWidth="1"/>
  </cols>
  <sheetData>
    <row r="1" spans="1:21" ht="21" x14ac:dyDescent="0.35">
      <c r="A1" s="5" t="s">
        <v>0</v>
      </c>
      <c r="B1" s="5"/>
    </row>
    <row r="2" spans="1:21" ht="48.75" customHeight="1" x14ac:dyDescent="0.25">
      <c r="A2" s="3" t="s">
        <v>1</v>
      </c>
      <c r="B2" s="3" t="s">
        <v>1</v>
      </c>
      <c r="C2" s="3" t="s">
        <v>1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4</v>
      </c>
      <c r="I2" s="3" t="s">
        <v>5</v>
      </c>
      <c r="J2" s="3" t="s">
        <v>6</v>
      </c>
      <c r="K2" s="3"/>
    </row>
    <row r="3" spans="1:21" ht="15.75" x14ac:dyDescent="0.25">
      <c r="A3" t="s">
        <v>7</v>
      </c>
      <c r="B3" t="s">
        <v>8</v>
      </c>
      <c r="C3" s="1" t="s">
        <v>9</v>
      </c>
      <c r="D3" s="1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15</v>
      </c>
      <c r="J3" s="4" t="s">
        <v>16</v>
      </c>
      <c r="K3" s="3"/>
      <c r="L3" s="32" t="s">
        <v>17</v>
      </c>
      <c r="M3" s="33"/>
    </row>
    <row r="4" spans="1:21" x14ac:dyDescent="0.25">
      <c r="A4">
        <v>2</v>
      </c>
      <c r="B4" t="s">
        <v>18</v>
      </c>
      <c r="C4" s="1">
        <v>43975</v>
      </c>
      <c r="D4" s="1">
        <v>43976</v>
      </c>
      <c r="E4" s="4" t="str">
        <f t="shared" ref="E4:E22" si="0">VLOOKUP(B4,$L$6:$M$8,2,FALSE)</f>
        <v>B</v>
      </c>
      <c r="F4" s="4">
        <f t="shared" ref="F4:F22" si="1">+(D4+1)-C4</f>
        <v>2</v>
      </c>
      <c r="G4" s="9">
        <f t="shared" ref="G4:G22" si="2">IF(E4="A",$P$6,$P$7)</f>
        <v>1024</v>
      </c>
      <c r="H4" s="10">
        <f t="shared" ref="H4:H22" si="3">IF(F4&gt;28,+IF(E4="A",22*$Q$6,22*$Q$7),+IF(F4&gt;6,+IF(E4="A",(F4-6)*$Q$6,(F4-6)*$Q$7),0))</f>
        <v>0</v>
      </c>
      <c r="I4" s="9">
        <f t="shared" ref="I4:I22" si="4">+G4+H4</f>
        <v>1024</v>
      </c>
      <c r="J4" s="9">
        <f t="shared" ref="J4:J22" si="5">+I4*0.7</f>
        <v>716.8</v>
      </c>
      <c r="K4" s="3"/>
      <c r="L4" s="11"/>
      <c r="M4" s="12"/>
      <c r="N4" s="38" t="s">
        <v>19</v>
      </c>
      <c r="O4" s="39"/>
      <c r="P4" s="40" t="s">
        <v>20</v>
      </c>
      <c r="Q4" s="41"/>
      <c r="R4" s="42" t="s">
        <v>21</v>
      </c>
      <c r="S4" s="43"/>
      <c r="T4" s="42" t="s">
        <v>22</v>
      </c>
      <c r="U4" s="43"/>
    </row>
    <row r="5" spans="1:21" ht="25.5" x14ac:dyDescent="0.25">
      <c r="A5">
        <v>5</v>
      </c>
      <c r="B5" t="s">
        <v>18</v>
      </c>
      <c r="C5" s="1">
        <v>43979</v>
      </c>
      <c r="D5" s="1">
        <v>43985</v>
      </c>
      <c r="E5" s="4" t="str">
        <f t="shared" si="0"/>
        <v>B</v>
      </c>
      <c r="F5" s="4">
        <f t="shared" si="1"/>
        <v>7</v>
      </c>
      <c r="G5" s="9">
        <f t="shared" si="2"/>
        <v>1024</v>
      </c>
      <c r="H5" s="10">
        <f t="shared" si="3"/>
        <v>341</v>
      </c>
      <c r="I5" s="9">
        <f t="shared" si="4"/>
        <v>1365</v>
      </c>
      <c r="J5" s="9">
        <f t="shared" si="5"/>
        <v>955.49999999999989</v>
      </c>
      <c r="L5" s="13" t="s">
        <v>23</v>
      </c>
      <c r="M5" s="14" t="s">
        <v>24</v>
      </c>
      <c r="N5" s="24" t="s">
        <v>25</v>
      </c>
      <c r="O5" s="25" t="s">
        <v>26</v>
      </c>
      <c r="P5" s="14" t="s">
        <v>25</v>
      </c>
      <c r="Q5" s="14" t="s">
        <v>26</v>
      </c>
      <c r="R5" s="24" t="s">
        <v>25</v>
      </c>
      <c r="S5" s="25" t="s">
        <v>26</v>
      </c>
      <c r="T5" s="24" t="s">
        <v>25</v>
      </c>
      <c r="U5" s="25" t="s">
        <v>26</v>
      </c>
    </row>
    <row r="6" spans="1:21" x14ac:dyDescent="0.25">
      <c r="A6">
        <v>8</v>
      </c>
      <c r="B6" t="s">
        <v>18</v>
      </c>
      <c r="C6" s="1">
        <v>43978</v>
      </c>
      <c r="D6" s="1">
        <v>43980</v>
      </c>
      <c r="E6" s="4" t="str">
        <f t="shared" si="0"/>
        <v>B</v>
      </c>
      <c r="F6" s="4">
        <f t="shared" si="1"/>
        <v>3</v>
      </c>
      <c r="G6" s="9">
        <f t="shared" si="2"/>
        <v>1024</v>
      </c>
      <c r="H6" s="10">
        <f t="shared" si="3"/>
        <v>0</v>
      </c>
      <c r="I6" s="9">
        <f t="shared" si="4"/>
        <v>1024</v>
      </c>
      <c r="J6" s="9">
        <f t="shared" si="5"/>
        <v>716.8</v>
      </c>
      <c r="L6" s="15" t="s">
        <v>27</v>
      </c>
      <c r="M6" s="16" t="s">
        <v>28</v>
      </c>
      <c r="N6" s="26">
        <f>2999</f>
        <v>2999</v>
      </c>
      <c r="O6" s="27">
        <v>1000</v>
      </c>
      <c r="P6" s="21">
        <f>ROUND(+N6*(1+$N$11),0)</f>
        <v>3071</v>
      </c>
      <c r="Q6" s="21">
        <f t="shared" ref="P6:Q8" si="6">ROUND(+O6*(1+$N$11),0)</f>
        <v>1024</v>
      </c>
      <c r="R6" s="26">
        <f t="shared" ref="R6:S8" si="7">ROUND(+P6*(1+$N$12),0)</f>
        <v>3111</v>
      </c>
      <c r="S6" s="27">
        <f t="shared" si="7"/>
        <v>1037</v>
      </c>
      <c r="T6" s="35">
        <f t="shared" ref="T6:U8" si="8">ROUND(+R6*(1+$N$13),0)</f>
        <v>3155</v>
      </c>
      <c r="U6" s="35">
        <f t="shared" si="8"/>
        <v>1052</v>
      </c>
    </row>
    <row r="7" spans="1:21" x14ac:dyDescent="0.25">
      <c r="A7">
        <v>11</v>
      </c>
      <c r="B7" t="s">
        <v>18</v>
      </c>
      <c r="C7" s="1">
        <v>43977</v>
      </c>
      <c r="D7" s="1">
        <v>43981</v>
      </c>
      <c r="E7" s="4" t="str">
        <f t="shared" si="0"/>
        <v>B</v>
      </c>
      <c r="F7" s="4">
        <f t="shared" si="1"/>
        <v>5</v>
      </c>
      <c r="G7" s="9">
        <f t="shared" si="2"/>
        <v>1024</v>
      </c>
      <c r="H7" s="10">
        <f t="shared" si="3"/>
        <v>0</v>
      </c>
      <c r="I7" s="9">
        <f t="shared" si="4"/>
        <v>1024</v>
      </c>
      <c r="J7" s="9">
        <f t="shared" si="5"/>
        <v>716.8</v>
      </c>
      <c r="L7" s="17" t="s">
        <v>18</v>
      </c>
      <c r="M7" s="18" t="s">
        <v>29</v>
      </c>
      <c r="N7" s="28">
        <v>1000</v>
      </c>
      <c r="O7" s="29">
        <v>333</v>
      </c>
      <c r="P7" s="22">
        <f t="shared" si="6"/>
        <v>1024</v>
      </c>
      <c r="Q7" s="22">
        <f t="shared" si="6"/>
        <v>341</v>
      </c>
      <c r="R7" s="28">
        <f t="shared" si="7"/>
        <v>1037</v>
      </c>
      <c r="S7" s="29">
        <f t="shared" si="7"/>
        <v>345</v>
      </c>
      <c r="T7" s="36">
        <f t="shared" si="8"/>
        <v>1052</v>
      </c>
      <c r="U7" s="36">
        <f t="shared" si="8"/>
        <v>350</v>
      </c>
    </row>
    <row r="8" spans="1:21" x14ac:dyDescent="0.25">
      <c r="A8">
        <v>14</v>
      </c>
      <c r="B8" t="s">
        <v>18</v>
      </c>
      <c r="C8" s="1">
        <v>43978</v>
      </c>
      <c r="D8" s="1">
        <v>43987</v>
      </c>
      <c r="E8" s="4" t="str">
        <f t="shared" si="0"/>
        <v>B</v>
      </c>
      <c r="F8" s="4">
        <f t="shared" si="1"/>
        <v>10</v>
      </c>
      <c r="G8" s="9">
        <f t="shared" si="2"/>
        <v>1024</v>
      </c>
      <c r="H8" s="10">
        <f t="shared" si="3"/>
        <v>1364</v>
      </c>
      <c r="I8" s="9">
        <f t="shared" si="4"/>
        <v>2388</v>
      </c>
      <c r="J8" s="9">
        <f t="shared" si="5"/>
        <v>1671.6</v>
      </c>
      <c r="L8" s="19" t="s">
        <v>30</v>
      </c>
      <c r="M8" s="20" t="s">
        <v>31</v>
      </c>
      <c r="N8" s="30">
        <v>1000</v>
      </c>
      <c r="O8" s="31">
        <v>333</v>
      </c>
      <c r="P8" s="23">
        <f t="shared" si="6"/>
        <v>1024</v>
      </c>
      <c r="Q8" s="23">
        <f t="shared" si="6"/>
        <v>341</v>
      </c>
      <c r="R8" s="30">
        <f t="shared" si="7"/>
        <v>1037</v>
      </c>
      <c r="S8" s="31">
        <f t="shared" si="7"/>
        <v>345</v>
      </c>
      <c r="T8" s="35">
        <f t="shared" si="8"/>
        <v>1052</v>
      </c>
      <c r="U8" s="35">
        <f t="shared" si="8"/>
        <v>350</v>
      </c>
    </row>
    <row r="9" spans="1:21" x14ac:dyDescent="0.25">
      <c r="A9" t="s">
        <v>32</v>
      </c>
      <c r="B9" t="s">
        <v>18</v>
      </c>
      <c r="C9" s="1">
        <v>43977</v>
      </c>
      <c r="D9" s="1">
        <v>44012</v>
      </c>
      <c r="E9" s="4" t="str">
        <f t="shared" si="0"/>
        <v>B</v>
      </c>
      <c r="F9" s="4">
        <f t="shared" si="1"/>
        <v>36</v>
      </c>
      <c r="G9" s="9">
        <f t="shared" si="2"/>
        <v>1024</v>
      </c>
      <c r="H9" s="10">
        <f t="shared" si="3"/>
        <v>7502</v>
      </c>
      <c r="I9" s="9">
        <f t="shared" si="4"/>
        <v>8526</v>
      </c>
      <c r="J9" s="9">
        <f t="shared" si="5"/>
        <v>5968.2</v>
      </c>
      <c r="L9" s="8" t="s">
        <v>33</v>
      </c>
    </row>
    <row r="10" spans="1:21" x14ac:dyDescent="0.25">
      <c r="A10">
        <v>1</v>
      </c>
      <c r="B10" t="s">
        <v>27</v>
      </c>
      <c r="C10" s="1">
        <v>43975</v>
      </c>
      <c r="D10" s="1">
        <v>43975</v>
      </c>
      <c r="E10" s="4" t="str">
        <f t="shared" si="0"/>
        <v>A</v>
      </c>
      <c r="F10" s="4">
        <f t="shared" si="1"/>
        <v>1</v>
      </c>
      <c r="G10" s="9">
        <f t="shared" si="2"/>
        <v>3071</v>
      </c>
      <c r="H10" s="10">
        <f t="shared" si="3"/>
        <v>0</v>
      </c>
      <c r="I10" s="9">
        <f t="shared" si="4"/>
        <v>3071</v>
      </c>
      <c r="J10" s="9">
        <f t="shared" si="5"/>
        <v>2149.6999999999998</v>
      </c>
      <c r="L10" s="8" t="s">
        <v>34</v>
      </c>
    </row>
    <row r="11" spans="1:21" x14ac:dyDescent="0.25">
      <c r="A11">
        <v>4</v>
      </c>
      <c r="B11" t="s">
        <v>27</v>
      </c>
      <c r="C11" s="1">
        <v>43978</v>
      </c>
      <c r="D11" s="1">
        <v>43983</v>
      </c>
      <c r="E11" s="4" t="str">
        <f t="shared" si="0"/>
        <v>A</v>
      </c>
      <c r="F11" s="4">
        <f t="shared" si="1"/>
        <v>6</v>
      </c>
      <c r="G11" s="9">
        <f t="shared" si="2"/>
        <v>3071</v>
      </c>
      <c r="H11" s="10">
        <f t="shared" si="3"/>
        <v>0</v>
      </c>
      <c r="I11" s="9">
        <f t="shared" si="4"/>
        <v>3071</v>
      </c>
      <c r="J11" s="9">
        <f t="shared" si="5"/>
        <v>2149.6999999999998</v>
      </c>
      <c r="L11" s="8" t="s">
        <v>35</v>
      </c>
      <c r="M11" s="8"/>
      <c r="N11" s="34">
        <v>2.4E-2</v>
      </c>
    </row>
    <row r="12" spans="1:21" x14ac:dyDescent="0.25">
      <c r="A12" t="s">
        <v>36</v>
      </c>
      <c r="B12" t="s">
        <v>27</v>
      </c>
      <c r="C12" s="1">
        <v>43977</v>
      </c>
      <c r="D12" s="1">
        <v>44012</v>
      </c>
      <c r="E12" s="4" t="str">
        <f t="shared" si="0"/>
        <v>A</v>
      </c>
      <c r="F12" s="4">
        <f t="shared" si="1"/>
        <v>36</v>
      </c>
      <c r="G12" s="9">
        <f t="shared" si="2"/>
        <v>3071</v>
      </c>
      <c r="H12" s="10">
        <f t="shared" si="3"/>
        <v>22528</v>
      </c>
      <c r="I12" s="9">
        <f t="shared" si="4"/>
        <v>25599</v>
      </c>
      <c r="J12" s="9">
        <f t="shared" si="5"/>
        <v>17919.3</v>
      </c>
      <c r="K12" s="3"/>
      <c r="L12" s="8" t="s">
        <v>37</v>
      </c>
      <c r="M12" s="8"/>
      <c r="N12" s="34">
        <v>1.2999999999999999E-2</v>
      </c>
    </row>
    <row r="13" spans="1:21" x14ac:dyDescent="0.25">
      <c r="A13">
        <v>10</v>
      </c>
      <c r="B13" t="s">
        <v>27</v>
      </c>
      <c r="C13" s="1">
        <v>43975</v>
      </c>
      <c r="D13" s="1">
        <v>43976</v>
      </c>
      <c r="E13" s="4" t="str">
        <f t="shared" si="0"/>
        <v>A</v>
      </c>
      <c r="F13" s="4">
        <f t="shared" si="1"/>
        <v>2</v>
      </c>
      <c r="G13" s="9">
        <f t="shared" si="2"/>
        <v>3071</v>
      </c>
      <c r="H13" s="10">
        <f t="shared" si="3"/>
        <v>0</v>
      </c>
      <c r="I13" s="9">
        <f t="shared" si="4"/>
        <v>3071</v>
      </c>
      <c r="J13" s="9">
        <f t="shared" si="5"/>
        <v>2149.6999999999998</v>
      </c>
      <c r="K13" s="3"/>
      <c r="L13" s="8" t="s">
        <v>38</v>
      </c>
      <c r="M13" s="8"/>
      <c r="N13" s="34">
        <v>1.4E-2</v>
      </c>
    </row>
    <row r="14" spans="1:21" x14ac:dyDescent="0.25">
      <c r="A14">
        <v>13</v>
      </c>
      <c r="B14" t="s">
        <v>27</v>
      </c>
      <c r="C14" s="1">
        <v>43977</v>
      </c>
      <c r="D14" s="1">
        <v>43981</v>
      </c>
      <c r="E14" s="4" t="str">
        <f t="shared" si="0"/>
        <v>A</v>
      </c>
      <c r="F14" s="4">
        <f t="shared" si="1"/>
        <v>5</v>
      </c>
      <c r="G14" s="9">
        <f t="shared" si="2"/>
        <v>3071</v>
      </c>
      <c r="H14" s="10">
        <f t="shared" si="3"/>
        <v>0</v>
      </c>
      <c r="I14" s="9">
        <f t="shared" si="4"/>
        <v>3071</v>
      </c>
      <c r="J14" s="9">
        <f t="shared" si="5"/>
        <v>2149.6999999999998</v>
      </c>
      <c r="K14" s="3"/>
      <c r="L14" s="8" t="s">
        <v>39</v>
      </c>
      <c r="O14" s="8"/>
      <c r="T14" s="37"/>
      <c r="U14" s="37"/>
    </row>
    <row r="15" spans="1:21" x14ac:dyDescent="0.25">
      <c r="A15" t="s">
        <v>40</v>
      </c>
      <c r="B15" t="s">
        <v>27</v>
      </c>
      <c r="C15" s="1">
        <v>43975</v>
      </c>
      <c r="D15" s="1">
        <v>44007</v>
      </c>
      <c r="E15" s="4" t="str">
        <f t="shared" si="0"/>
        <v>A</v>
      </c>
      <c r="F15" s="4">
        <f t="shared" si="1"/>
        <v>33</v>
      </c>
      <c r="G15" s="9">
        <f t="shared" si="2"/>
        <v>3071</v>
      </c>
      <c r="H15" s="10">
        <f t="shared" si="3"/>
        <v>22528</v>
      </c>
      <c r="I15" s="9">
        <f t="shared" si="4"/>
        <v>25599</v>
      </c>
      <c r="J15" s="9">
        <f t="shared" si="5"/>
        <v>17919.3</v>
      </c>
      <c r="K15" s="3"/>
      <c r="M15" s="7"/>
      <c r="N15" s="8"/>
      <c r="O15" s="8"/>
    </row>
    <row r="16" spans="1:21" x14ac:dyDescent="0.25">
      <c r="A16">
        <v>19</v>
      </c>
      <c r="B16" t="s">
        <v>27</v>
      </c>
      <c r="C16" s="1">
        <v>43979</v>
      </c>
      <c r="D16" s="1">
        <v>43993</v>
      </c>
      <c r="E16" s="4" t="str">
        <f t="shared" si="0"/>
        <v>A</v>
      </c>
      <c r="F16" s="4">
        <f t="shared" si="1"/>
        <v>15</v>
      </c>
      <c r="G16" s="9">
        <f t="shared" si="2"/>
        <v>3071</v>
      </c>
      <c r="H16" s="10">
        <f t="shared" si="3"/>
        <v>9216</v>
      </c>
      <c r="I16" s="9">
        <f t="shared" si="4"/>
        <v>12287</v>
      </c>
      <c r="J16" s="9">
        <f t="shared" si="5"/>
        <v>8600.9</v>
      </c>
      <c r="K16" s="3"/>
      <c r="L16" s="6" t="s">
        <v>41</v>
      </c>
      <c r="M16" s="8"/>
      <c r="N16" s="8"/>
      <c r="O16" s="8"/>
      <c r="T16" s="37"/>
      <c r="U16" s="37"/>
    </row>
    <row r="17" spans="1:15" x14ac:dyDescent="0.25">
      <c r="A17">
        <v>3</v>
      </c>
      <c r="B17" t="s">
        <v>30</v>
      </c>
      <c r="C17" s="1">
        <v>43977</v>
      </c>
      <c r="D17" s="1">
        <v>43984</v>
      </c>
      <c r="E17" s="4" t="str">
        <f t="shared" si="0"/>
        <v>C</v>
      </c>
      <c r="F17" s="4">
        <f t="shared" si="1"/>
        <v>8</v>
      </c>
      <c r="G17" s="9">
        <f t="shared" si="2"/>
        <v>1024</v>
      </c>
      <c r="H17" s="10">
        <f t="shared" si="3"/>
        <v>682</v>
      </c>
      <c r="I17" s="9">
        <f t="shared" si="4"/>
        <v>1706</v>
      </c>
      <c r="J17" s="9">
        <f t="shared" si="5"/>
        <v>1194.1999999999998</v>
      </c>
      <c r="K17" s="3"/>
      <c r="L17" s="2" t="s">
        <v>42</v>
      </c>
      <c r="M17" s="8"/>
      <c r="N17" s="8"/>
      <c r="O17" s="8"/>
    </row>
    <row r="18" spans="1:15" x14ac:dyDescent="0.25">
      <c r="A18" t="s">
        <v>43</v>
      </c>
      <c r="B18" t="s">
        <v>30</v>
      </c>
      <c r="C18" s="1">
        <v>43975</v>
      </c>
      <c r="D18" s="1">
        <v>44007</v>
      </c>
      <c r="E18" s="4" t="str">
        <f t="shared" si="0"/>
        <v>C</v>
      </c>
      <c r="F18" s="4">
        <f t="shared" si="1"/>
        <v>33</v>
      </c>
      <c r="G18" s="9">
        <f t="shared" si="2"/>
        <v>1024</v>
      </c>
      <c r="H18" s="10">
        <f t="shared" si="3"/>
        <v>7502</v>
      </c>
      <c r="I18" s="9">
        <f t="shared" si="4"/>
        <v>8526</v>
      </c>
      <c r="J18" s="9">
        <f t="shared" si="5"/>
        <v>5968.2</v>
      </c>
      <c r="K18" s="3"/>
      <c r="L18" s="2" t="s">
        <v>44</v>
      </c>
      <c r="M18" s="8"/>
      <c r="N18" s="8"/>
    </row>
    <row r="19" spans="1:15" x14ac:dyDescent="0.25">
      <c r="A19">
        <v>9</v>
      </c>
      <c r="B19" t="s">
        <v>30</v>
      </c>
      <c r="C19" s="1">
        <v>43979</v>
      </c>
      <c r="D19" s="1">
        <v>43993</v>
      </c>
      <c r="E19" s="4" t="str">
        <f t="shared" si="0"/>
        <v>C</v>
      </c>
      <c r="F19" s="4">
        <f t="shared" si="1"/>
        <v>15</v>
      </c>
      <c r="G19" s="9">
        <f t="shared" si="2"/>
        <v>1024</v>
      </c>
      <c r="H19" s="10">
        <f t="shared" si="3"/>
        <v>3069</v>
      </c>
      <c r="I19" s="9">
        <f t="shared" si="4"/>
        <v>4093</v>
      </c>
      <c r="J19" s="9">
        <f t="shared" si="5"/>
        <v>2865.1</v>
      </c>
      <c r="K19" s="3"/>
      <c r="L19" s="2" t="s">
        <v>45</v>
      </c>
    </row>
    <row r="20" spans="1:15" x14ac:dyDescent="0.25">
      <c r="A20">
        <v>12</v>
      </c>
      <c r="B20" t="s">
        <v>30</v>
      </c>
      <c r="C20" s="1">
        <v>43975</v>
      </c>
      <c r="D20" s="1">
        <v>43976</v>
      </c>
      <c r="E20" s="4" t="str">
        <f t="shared" si="0"/>
        <v>C</v>
      </c>
      <c r="F20" s="4">
        <f t="shared" si="1"/>
        <v>2</v>
      </c>
      <c r="G20" s="9">
        <f t="shared" si="2"/>
        <v>1024</v>
      </c>
      <c r="H20" s="10">
        <f t="shared" si="3"/>
        <v>0</v>
      </c>
      <c r="I20" s="9">
        <f t="shared" si="4"/>
        <v>1024</v>
      </c>
      <c r="J20" s="9">
        <f t="shared" si="5"/>
        <v>716.8</v>
      </c>
      <c r="K20" s="3"/>
    </row>
    <row r="21" spans="1:15" x14ac:dyDescent="0.25">
      <c r="A21">
        <v>15</v>
      </c>
      <c r="B21" t="s">
        <v>30</v>
      </c>
      <c r="C21" s="1">
        <v>43979</v>
      </c>
      <c r="D21" s="1">
        <v>43993</v>
      </c>
      <c r="E21" s="4" t="str">
        <f t="shared" si="0"/>
        <v>C</v>
      </c>
      <c r="F21" s="4">
        <f t="shared" si="1"/>
        <v>15</v>
      </c>
      <c r="G21" s="9">
        <f t="shared" si="2"/>
        <v>1024</v>
      </c>
      <c r="H21" s="10">
        <f t="shared" si="3"/>
        <v>3069</v>
      </c>
      <c r="I21" s="9">
        <f t="shared" si="4"/>
        <v>4093</v>
      </c>
      <c r="J21" s="9">
        <f t="shared" si="5"/>
        <v>2865.1</v>
      </c>
      <c r="K21" s="3"/>
    </row>
    <row r="22" spans="1:15" x14ac:dyDescent="0.25">
      <c r="A22">
        <v>18</v>
      </c>
      <c r="B22" t="s">
        <v>30</v>
      </c>
      <c r="C22" s="1">
        <v>43978</v>
      </c>
      <c r="D22" s="1">
        <v>43987</v>
      </c>
      <c r="E22" s="4" t="str">
        <f t="shared" si="0"/>
        <v>C</v>
      </c>
      <c r="F22" s="4">
        <f t="shared" si="1"/>
        <v>10</v>
      </c>
      <c r="G22" s="9">
        <f t="shared" si="2"/>
        <v>1024</v>
      </c>
      <c r="H22" s="10">
        <f t="shared" si="3"/>
        <v>1364</v>
      </c>
      <c r="I22" s="9">
        <f t="shared" si="4"/>
        <v>2388</v>
      </c>
      <c r="J22" s="9">
        <f t="shared" si="5"/>
        <v>1671.6</v>
      </c>
      <c r="K22" s="3"/>
    </row>
    <row r="23" spans="1:15" x14ac:dyDescent="0.25">
      <c r="A23" t="s">
        <v>46</v>
      </c>
      <c r="K23" s="3"/>
    </row>
    <row r="25" spans="1:15" x14ac:dyDescent="0.25">
      <c r="C25" s="1"/>
      <c r="D25" s="1"/>
    </row>
    <row r="26" spans="1:15" x14ac:dyDescent="0.25">
      <c r="C26" s="1"/>
      <c r="D26" s="1"/>
    </row>
    <row r="27" spans="1:15" x14ac:dyDescent="0.25">
      <c r="C27" s="1"/>
      <c r="D27" s="1"/>
    </row>
    <row r="28" spans="1:15" x14ac:dyDescent="0.25">
      <c r="C28" s="1"/>
      <c r="D28" s="1"/>
    </row>
    <row r="29" spans="1:15" x14ac:dyDescent="0.25">
      <c r="C29" s="1"/>
      <c r="D29" s="1"/>
    </row>
    <row r="30" spans="1:15" x14ac:dyDescent="0.25">
      <c r="C30" s="1"/>
      <c r="D30" s="1"/>
    </row>
    <row r="31" spans="1:15" x14ac:dyDescent="0.25">
      <c r="C31" s="1"/>
      <c r="D31" s="1"/>
    </row>
    <row r="32" spans="1:15" x14ac:dyDescent="0.25">
      <c r="C32" s="1"/>
      <c r="D32" s="1"/>
    </row>
    <row r="33" spans="3:4" x14ac:dyDescent="0.25">
      <c r="C33" s="1"/>
      <c r="D33" s="1"/>
    </row>
    <row r="34" spans="3:4" x14ac:dyDescent="0.25">
      <c r="C34" s="1"/>
      <c r="D34" s="1"/>
    </row>
    <row r="35" spans="3:4" x14ac:dyDescent="0.25">
      <c r="C35" s="1"/>
      <c r="D35" s="1"/>
    </row>
    <row r="36" spans="3:4" x14ac:dyDescent="0.25">
      <c r="C36" s="1"/>
      <c r="D36" s="1"/>
    </row>
    <row r="37" spans="3:4" x14ac:dyDescent="0.25">
      <c r="C37" s="1"/>
      <c r="D37" s="1"/>
    </row>
    <row r="38" spans="3:4" x14ac:dyDescent="0.25">
      <c r="C38" s="1"/>
      <c r="D38" s="1"/>
    </row>
    <row r="39" spans="3:4" x14ac:dyDescent="0.25">
      <c r="C39" s="1"/>
      <c r="D39" s="1"/>
    </row>
    <row r="40" spans="3:4" x14ac:dyDescent="0.25">
      <c r="C40" s="1"/>
      <c r="D40" s="1"/>
    </row>
    <row r="41" spans="3:4" x14ac:dyDescent="0.25">
      <c r="C41" s="1"/>
      <c r="D41" s="1"/>
    </row>
    <row r="42" spans="3:4" x14ac:dyDescent="0.25">
      <c r="C42" s="1"/>
      <c r="D42" s="1"/>
    </row>
    <row r="43" spans="3:4" x14ac:dyDescent="0.25">
      <c r="C43" s="1"/>
      <c r="D43" s="1"/>
    </row>
    <row r="44" spans="3:4" x14ac:dyDescent="0.25">
      <c r="C44" s="1"/>
      <c r="D44" s="1"/>
    </row>
    <row r="45" spans="3:4" x14ac:dyDescent="0.25">
      <c r="C45" s="1"/>
      <c r="D45" s="1"/>
    </row>
    <row r="46" spans="3:4" x14ac:dyDescent="0.25">
      <c r="C46" s="1"/>
      <c r="D46" s="1"/>
    </row>
    <row r="47" spans="3:4" x14ac:dyDescent="0.25">
      <c r="C47" s="1"/>
      <c r="D47" s="1"/>
    </row>
  </sheetData>
  <mergeCells count="4">
    <mergeCell ref="N4:O4"/>
    <mergeCell ref="P4:Q4"/>
    <mergeCell ref="R4:S4"/>
    <mergeCell ref="T4:U4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0 E A A B Q S w M E F A A C A A g A / W C 5 U P e Z U u a p A A A A + A A A A B I A H A B D b 2 5 m a W c v U G F j a 2 F n Z S 5 4 b W w g o h g A K K A U A A A A A A A A A A A A A A A A A A A A A A A A A A A A h Y 9 N D o I w G E S v Q r q n L f U H J R 9 l o T s l M T E x b h u o 0 A j F 0 G K 5 m w u P 5 B U k U d S d y 5 m 8 S d 4 8 b n d I + r r y r r I 1 q t E x C j B F n t R Z k y t d x K i z J 3 + B E g 4 7 k Z 1 F I b 0 B 1 i b q j Y p R a e 0 l I s Q 5 h 9 0 E N 2 1 B G K U B O a b b f V b K W v h K G y t 0 J t F n l f 9 f I Q 6 H l w x n O F z i W T h f Y D Y N g I w 1 p E p / E T Y Y Y w r k p 4 R V V 9 m u l T w X / n o D Z I x A 3 i / 4 E 1 B L A w Q U A A I A C A D 9 Y L l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/ W C 5 U J i r p n Q y A Q A A I A I A A B M A H A B G b 3 J t d W x h c y 9 T Z W N 0 a W 9 u M S 5 t I K I Y A C i g F A A A A A A A A A A A A A A A A A A A A A A A A A A A A H 2 P z 0 r D Q B D G 7 4 W 8 w 7 J e E g i F g n g p P U h q i y g e N O C h F N k k o 4 3 Z z I T J x j + E X H 2 U P o P 3 v J i b p q 2 1 q H s Z d m a + b 3 5 f C b F J C c V d X 0 d j Z + A M y p V i S E S o I t A j M R E a j D M Q 9 l 2 l O g H b u H i L Q Q + D i h n Q 3 B N n E V H m e v X i R u U w k b 1 Q L p t F Q G j s y t L v 9 S e y / c C E w Q j z X o C 0 T n Z V w z B k h e U j c R 6 Q r n I M 7 b B 0 N 8 f 8 u p Y h G a W l L y 7 R n J 0 O u 2 H j i 1 p O l S H b 7 Z x E o g y Y N O 8 H M 2 L d f k Y / F Y 2 3 Z 5 g 9 A y P Y I B l p Q g T + B r m F n F 6 g p y j d I 1 x / e / P A a s 5 V U Q B 3 Z t y u s + z Q a 8 5 U F e 5 v 5 z r I X a g 9 b Y d e y 3 P s 2 6 D i 1 Y 6 J X g O q 0 L j 9 d 5 q W J s X Y u A + e t 0 2 P V R 4 B b 7 J f t 2 t 8 S u A P h 4 c j R e M 5 g x T / C T P + A l B L A Q I t A B Q A A g A I A P 1 g u V D 3 m V L m q Q A A A P g A A A A S A A A A A A A A A A A A A A A A A A A A A A B D b 2 5 m a W c v U G F j a 2 F n Z S 5 4 b W x Q S w E C L Q A U A A I A C A D 9 Y L l Q D 8 r p q 6 Q A A A D p A A A A E w A A A A A A A A A A A A A A A A D 1 A A A A W 0 N v b n R l b n R f V H l w Z X N d L n h t b F B L A Q I t A B Q A A g A I A P 1 g u V C Y q 6 Z 0 M g E A A C A C A A A T A A A A A A A A A A A A A A A A A O Y B A A B G b 3 J t d W x h c y 9 T Z W N 0 a W 9 u M S 5 t U E s F B g A A A A A D A A M A w g A A A G U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g K A A A A A A A A p g o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D E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T F U M T M 6 M D k 6 M D U u N z M 3 N T A x M l o i I C 8 + P E V u d H J 5 I F R 5 c G U 9 I k Z p b G x D b 2 x 1 b W 5 U e X B l c y I g V m F s d W U 9 I n N B d 0 1 G Q l E 9 P S I g L z 4 8 R W 5 0 c n k g V H l w Z T 0 i R m l s b E N v b H V t b k 5 h b W V z I i B W Y W x 1 Z T 0 i c 1 s m c X V v d D t U b 3 R h b C Z x d W 9 0 O y w m c X V v d D t G b 3 J s w 7 h i J n F 1 b 3 Q 7 L C Z x d W 9 0 O 0 F u d G F s J n F 1 b 3 Q 7 L C Z x d W 9 0 O 0 z D p m 5 n Z G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s m c X V v d D t U b 3 R h b C Z x d W 9 0 O y w m c X V v d D t G b 3 J s w 7 h i J n F 1 b 3 Q 7 X S w m c X V v d D t x d W V y e V J l b G F 0 a W 9 u c 2 h p c H M m c X V v d D s 6 W 1 0 s J n F 1 b 3 Q 7 Y 2 9 s d W 1 u S W R l b n R p d G l l c y Z x d W 9 0 O z p b J n F 1 b 3 Q 7 U 2 V j d G l v b j E v V G F i Z W w x L 0 d y d X B w Z X J l Z G U g c s O m a 2 t l c i 5 7 V G 9 0 Y W w s M H 0 m c X V v d D s s J n F 1 b 3 Q 7 U 2 V j d G l v b j E v V G F i Z W w x L 0 d y d X B w Z X J l Z G U g c s O m a 2 t l c i 5 7 R m 9 y b M O 4 Y i w x f S Z x d W 9 0 O y w m c X V v d D t T Z W N 0 a W 9 u M S 9 U Y W J l b D E v R 3 J 1 c H B l c m V k Z S B y w 6 Z r a 2 V y L n t B b n R h b C w y f S Z x d W 9 0 O y w m c X V v d D t T Z W N 0 a W 9 u M S 9 U Y W J l b D E v R 3 J 1 c H B l c m V k Z S B y w 6 Z r a 2 V y L n t M w 6 Z u Z 2 R l L D N 9 J n F 1 b 3 Q 7 X S w m c X V v d D t D b 2 x 1 b W 5 D b 3 V u d C Z x d W 9 0 O z o 0 L C Z x d W 9 0 O 0 t l e U N v b H V t b k 5 h b W V z J n F 1 b 3 Q 7 O l s m c X V v d D t U b 3 R h b C Z x d W 9 0 O y w m c X V v d D t G b 3 J s w 7 h i J n F 1 b 3 Q 7 X S w m c X V v d D t D b 2 x 1 b W 5 J Z G V u d G l 0 a W V z J n F 1 b 3 Q 7 O l s m c X V v d D t T Z W N 0 a W 9 u M S 9 U Y W J l b D E v R 3 J 1 c H B l c m V k Z S B y w 6 Z r a 2 V y L n t U b 3 R h b C w w f S Z x d W 9 0 O y w m c X V v d D t T Z W N 0 a W 9 u M S 9 U Y W J l b D E v R 3 J 1 c H B l c m V k Z S B y w 6 Z r a 2 V y L n t G b 3 J s w 7 h i L D F 9 J n F 1 b 3 Q 7 L C Z x d W 9 0 O 1 N l Y 3 R p b 2 4 x L 1 R h Y m V s M S 9 H c n V w c G V y Z W R l I H L D p m t r Z X I u e 0 F u d G F s L D J 9 J n F 1 b 3 Q 7 L C Z x d W 9 0 O 1 N l Y 3 R p b 2 4 x L 1 R h Y m V s M S 9 H c n V w c G V y Z W R l I H L D p m t r Z X I u e 0 z D p m 5 n Z G U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V s M S 9 L a W x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M S 8 l Q z M l O D Z u Z H J l d C U y M H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D E v R m p l c m 5 l Z G U l M j B r b 2 x v b m 5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M S 9 H c n V w c G V y Z W R l J T I w c i V D M y V B N m t r Z X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v O / w z W s 6 D U O r C Z F t R I G d c g A A A A A C A A A A A A A D Z g A A w A A A A B A A A A D u q n f 6 r v e O D S u p 5 A 1 T o k i l A A A A A A S A A A C g A A A A E A A A A M m 6 T I K n + R M f m f p M r X b r A d h Q A A A A Q i 8 G O F w 3 4 N j L O n / H 0 b K E q g Z 7 F o Y + H s 8 7 c x + D J Y G n 9 u Z d 8 F P b f H j 6 Z P b t 1 6 r 8 s g G w i P I S W C k U u E G O 8 7 F G 6 t + m v b O b h r U d D z k Z B U M o S z D N n o E U A A A A z n W / A 9 q h E d 6 j + Q + 3 6 H X f 1 4 V + 2 E c =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CF3497F1B119642B041C323054F6413" ma:contentTypeVersion="13" ma:contentTypeDescription="Opret et nyt dokument." ma:contentTypeScope="" ma:versionID="8a7e957b0b0a440dcf18fd4f15f50f23">
  <xsd:schema xmlns:xsd="http://www.w3.org/2001/XMLSchema" xmlns:xs="http://www.w3.org/2001/XMLSchema" xmlns:p="http://schemas.microsoft.com/office/2006/metadata/properties" xmlns:ns2="3c5c175f-f4d9-4241-8d91-b068e61936d5" xmlns:ns3="1d6f9cac-7178-467b-8da8-65daa06a5ede" targetNamespace="http://schemas.microsoft.com/office/2006/metadata/properties" ma:root="true" ma:fieldsID="f96c7bf97ef5d75016ecec50378b008f" ns2:_="" ns3:_="">
    <xsd:import namespace="3c5c175f-f4d9-4241-8d91-b068e61936d5"/>
    <xsd:import namespace="1d6f9cac-7178-467b-8da8-65daa06a5e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175f-f4d9-4241-8d91-b068e61936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6f9cac-7178-467b-8da8-65daa06a5e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F9F963-3337-4676-9716-0D310642CB0E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7E24D58A-7D09-4709-82FB-96CB6CA4F6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9DD116-4658-4B2C-BCC2-CA9A7A4A23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175f-f4d9-4241-8d91-b068e61936d5"/>
    <ds:schemaRef ds:uri="1d6f9cac-7178-467b-8da8-65daa06a5e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15E0F5E-4F19-484C-A999-2F1B323C0346}">
  <ds:schemaRefs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3c5c175f-f4d9-4241-8d91-b068e61936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d6f9cac-7178-467b-8da8-65daa06a5ed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EKS på beregning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Jónas Thor Björnsson</dc:creator>
  <cp:keywords/>
  <dc:description/>
  <cp:lastModifiedBy>Sussi Islin Sørensen</cp:lastModifiedBy>
  <cp:revision/>
  <dcterms:created xsi:type="dcterms:W3CDTF">2020-03-11T13:04:25Z</dcterms:created>
  <dcterms:modified xsi:type="dcterms:W3CDTF">2022-01-06T12:08:37Z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0x010100ECF3497F1B119642B041C323054F6413</vt:lpwstr>
  </property>
</Properties>
</file>